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EJERCICIOS PRESUPUESTALES\"/>
    </mc:Choice>
  </mc:AlternateContent>
  <bookViews>
    <workbookView xWindow="0" yWindow="0" windowWidth="16395" windowHeight="5670" tabRatio="599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D15" i="4" l="1"/>
  <c r="C17" i="4" l="1"/>
  <c r="G7" i="2" l="1"/>
  <c r="C8" i="4" l="1"/>
  <c r="J10" i="1"/>
  <c r="G9" i="2"/>
  <c r="G11" i="2" s="1"/>
  <c r="G13" i="2" s="1"/>
  <c r="D17" i="4" s="1"/>
  <c r="G10" i="1"/>
  <c r="I10" i="1"/>
  <c r="K10" i="1" l="1"/>
  <c r="C18" i="4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<sst xmlns="http://schemas.openxmlformats.org/spreadsheetml/2006/main" count="53" uniqueCount="44">
  <si>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</si>
  <si>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</si>
  <si>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</si>
  <si>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</si>
  <si>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</si>
  <si>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</si>
  <si>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</si>
  <si>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</si>
  <si>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</si>
  <si>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</si>
  <si>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</si>
  <si>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</si>
  <si>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</si>
  <si>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</si>
  <si>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</si>
  <si>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</si>
  <si>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</si>
  <si>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</si>
  <si>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</si>
  <si>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</si>
  <si>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</si>
  <si>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</si>
  <si>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</si>
  <si>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</si>
  <si>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</si>
  <si>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</si>
  <si>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</si>
  <si>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</si>
  <si>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</si>
  <si>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</si>
  <si>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</si>
  <si>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</si>
  <si>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</si>
  <si>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</si>
  <si>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</si>
  <si>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</si>
  <si>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</si>
  <si>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</si>
  <si>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2019</t>
  </si>
  <si>
    <t>Deuda Pública Bruta Total al 31 de diciembre del año 2019</t>
  </si>
  <si>
    <t>Deuda Pública Bruta Total al 31 de Diciembre del año 2019</t>
  </si>
  <si>
    <t>Enero-Septiembre 2020</t>
  </si>
  <si>
    <t>Deuda Pública Bruta Total  descontando la amortización de Banobras al 30 Septiembre 2020</t>
  </si>
  <si>
    <t>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</si>
</sst>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76200</xdr:rowOff>
    </xdr:from>
    <xdr:to>
      <xdr:col>3</xdr:col>
      <xdr:colOff>138478</xdr:colOff>
      <xdr:row>3</xdr:row>
      <xdr:rowOff>125462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700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zoomScaleNormal="100" zoomScaleSheetLayoutView="100" workbookViewId="0">
      <selection activeCell="E15" sqref="E15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412500000</v>
      </c>
      <c r="J7" s="32">
        <v>127500000</v>
      </c>
      <c r="K7" s="13">
        <f>J7*1/I7</f>
        <v>0.30909090909090908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457790880.75</v>
      </c>
      <c r="J8" s="32">
        <v>152010784.52000001</v>
      </c>
      <c r="K8" s="13">
        <f>J8*1/I8</f>
        <v>0.3320528890198956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205789780</v>
      </c>
      <c r="J9" s="32">
        <v>49979450</v>
      </c>
      <c r="K9" s="13">
        <f>J9*1/I9</f>
        <v>0.24286653107846271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1076080660.75</v>
      </c>
      <c r="J10" s="35">
        <f>SUM(J7:J9)</f>
        <v>329490234.51999998</v>
      </c>
      <c r="K10" s="16">
        <f>J10*1/I10</f>
        <v>0.30619473663837982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B13" sqref="B13:F1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39</v>
      </c>
      <c r="C6" s="76"/>
      <c r="D6" s="76"/>
      <c r="E6" s="76"/>
      <c r="F6" s="76"/>
      <c r="G6" s="36">
        <v>1132387178.8199999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1132387178.8199999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25815848.07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1106571330.75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7990670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1098580660.75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22500000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1076080660.75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20" sqref="D20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38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1132387178.8199999</v>
      </c>
      <c r="D7" s="44">
        <f>+D17</f>
        <v>1076080660.75</v>
      </c>
    </row>
    <row r="8" spans="2:5" ht="15.75" thickBot="1" x14ac:dyDescent="0.3">
      <c r="B8" s="24" t="s">
        <v>33</v>
      </c>
      <c r="C8" s="25">
        <f>C7/C6</f>
        <v>9.5557680296701336E-3</v>
      </c>
      <c r="D8" s="25">
        <f>D7/D6</f>
        <v>9.0806195687029023E-3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">
        <v>38</v>
      </c>
      <c r="D15" s="31" t="str">
        <f>D5</f>
        <v>AL 30 de Septiembre de 2020</v>
      </c>
    </row>
    <row r="16" spans="2:5" x14ac:dyDescent="0.25">
      <c r="B16" s="22" t="s">
        <v>35</v>
      </c>
      <c r="C16" s="45">
        <v>1949030503.2</v>
      </c>
      <c r="D16" s="46">
        <v>1612807651.8199997</v>
      </c>
      <c r="E16" s="5"/>
    </row>
    <row r="17" spans="2:4" ht="15.75" thickBot="1" x14ac:dyDescent="0.3">
      <c r="B17" s="29" t="s">
        <v>32</v>
      </c>
      <c r="C17" s="47">
        <f>C7</f>
        <v>1132387178.8199999</v>
      </c>
      <c r="D17" s="48">
        <f>+Amortización!G13</f>
        <v>1076080660.75</v>
      </c>
    </row>
    <row r="18" spans="2:4" ht="15.75" thickBot="1" x14ac:dyDescent="0.3">
      <c r="B18" s="24" t="s">
        <v>33</v>
      </c>
      <c r="C18" s="30">
        <f>C17/C16</f>
        <v>0.58100023419890001</v>
      </c>
      <c r="D18" s="30">
        <f>D17/D16</f>
        <v>0.66720954574817326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2020-10-30T17:32:56Z</dcterms:modified>
</cp:coreProperties>
</file>